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220" yWindow="0" windowWidth="11780" windowHeight="17180" tabRatio="500" firstSheet="1" activeTab="1"/>
  </bookViews>
  <sheets>
    <sheet name="DIC" sheetId="1" r:id="rId1"/>
    <sheet name="TA" sheetId="2" r:id="rId2"/>
    <sheet name="T and sal" sheetId="3" r:id="rId3"/>
    <sheet name="pH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1" l="1"/>
  <c r="E38" i="1"/>
  <c r="E32" i="1"/>
  <c r="H28" i="1"/>
  <c r="G40" i="1"/>
  <c r="G41" i="1"/>
  <c r="G42" i="1"/>
  <c r="G43" i="1"/>
  <c r="H40" i="1"/>
  <c r="E44" i="1"/>
  <c r="F43" i="1"/>
  <c r="E26" i="1"/>
  <c r="J4" i="1"/>
  <c r="G37" i="1"/>
  <c r="G34" i="1"/>
  <c r="G35" i="1"/>
  <c r="G36" i="1"/>
  <c r="G28" i="1"/>
  <c r="G29" i="1"/>
  <c r="G30" i="1"/>
  <c r="G31" i="1"/>
  <c r="F37" i="1"/>
  <c r="F31" i="1"/>
  <c r="F25" i="1"/>
  <c r="E20" i="1"/>
  <c r="F17" i="1"/>
  <c r="E14" i="1"/>
  <c r="E8" i="1"/>
  <c r="F7" i="1"/>
  <c r="F42" i="1"/>
  <c r="F41" i="1"/>
  <c r="F40" i="1"/>
  <c r="F36" i="1"/>
  <c r="F35" i="1"/>
  <c r="F34" i="1"/>
  <c r="F30" i="1"/>
  <c r="F29" i="1"/>
  <c r="F28" i="1"/>
  <c r="F24" i="1"/>
  <c r="F23" i="1"/>
  <c r="F22" i="1"/>
  <c r="F18" i="1"/>
  <c r="H16" i="1"/>
  <c r="F16" i="1"/>
  <c r="F13" i="1"/>
  <c r="F12" i="1"/>
  <c r="F11" i="1"/>
  <c r="H10" i="1"/>
  <c r="F10" i="1"/>
  <c r="F6" i="1"/>
  <c r="F5" i="1"/>
  <c r="F4" i="1"/>
</calcChain>
</file>

<file path=xl/sharedStrings.xml><?xml version="1.0" encoding="utf-8"?>
<sst xmlns="http://schemas.openxmlformats.org/spreadsheetml/2006/main" count="118" uniqueCount="67">
  <si>
    <t>Sample ID</t>
  </si>
  <si>
    <t>Date</t>
  </si>
  <si>
    <t>Time</t>
  </si>
  <si>
    <t>Final Sum</t>
  </si>
  <si>
    <t>Final Sum AVG</t>
  </si>
  <si>
    <t>% deviation AVG SUM</t>
  </si>
  <si>
    <t>DIC</t>
  </si>
  <si>
    <t>AVG DIC</t>
  </si>
  <si>
    <t>flush vol (mL)/flushrepeat/sample vol</t>
  </si>
  <si>
    <t>scalar</t>
  </si>
  <si>
    <t>junk</t>
  </si>
  <si>
    <t>2/3/0.9</t>
  </si>
  <si>
    <t>103A.072811</t>
  </si>
  <si>
    <t>105A.072811</t>
  </si>
  <si>
    <t>105B.072811</t>
  </si>
  <si>
    <t>103B.072811</t>
  </si>
  <si>
    <t>Sample</t>
  </si>
  <si>
    <t>Salinity</t>
  </si>
  <si>
    <t>Mass (g)</t>
  </si>
  <si>
    <t>TA (1)</t>
  </si>
  <si>
    <t>TA (2)</t>
  </si>
  <si>
    <t>CRM111-1050</t>
  </si>
  <si>
    <t>CRM 111-1050 value: 2045.66 µmol/kg</t>
  </si>
  <si>
    <t>Tank</t>
  </si>
  <si>
    <t>Time (approx)</t>
  </si>
  <si>
    <t>Temp ©</t>
  </si>
  <si>
    <t>pH (dye corrected at 25C)</t>
  </si>
  <si>
    <t>pH (at temp)</t>
  </si>
  <si>
    <t>Durafet</t>
  </si>
  <si>
    <t>assumption</t>
  </si>
  <si>
    <t>L</t>
  </si>
  <si>
    <t>R</t>
  </si>
  <si>
    <t>105A.080111</t>
  </si>
  <si>
    <t>103A-4.072811</t>
  </si>
  <si>
    <t>106B-3.072611</t>
  </si>
  <si>
    <t>106B-2.072611</t>
  </si>
  <si>
    <t>105A-2.072611</t>
  </si>
  <si>
    <t>103B-2.072611</t>
  </si>
  <si>
    <t>105A-3.072611</t>
  </si>
  <si>
    <t>103A-1.072611</t>
  </si>
  <si>
    <t>saved as 105A.072611</t>
  </si>
  <si>
    <t>103A-4.072611</t>
  </si>
  <si>
    <t>105B-3.072811</t>
  </si>
  <si>
    <t>105A-4.072811</t>
  </si>
  <si>
    <t>103A</t>
  </si>
  <si>
    <t>103B</t>
  </si>
  <si>
    <t>105A</t>
  </si>
  <si>
    <t>105B</t>
  </si>
  <si>
    <t>103A.080211</t>
  </si>
  <si>
    <t>105A-3.072811</t>
  </si>
  <si>
    <t>103B.080211</t>
  </si>
  <si>
    <t>103A.080111</t>
  </si>
  <si>
    <t>105A.080211</t>
  </si>
  <si>
    <t>105B.080111</t>
  </si>
  <si>
    <t>105B.080211</t>
  </si>
  <si>
    <t>103B.080111</t>
  </si>
  <si>
    <t>105B-4.072811</t>
  </si>
  <si>
    <t>103A-3.0728.11</t>
  </si>
  <si>
    <t>103B-4.072811</t>
  </si>
  <si>
    <t>103B-3.072811</t>
  </si>
  <si>
    <t>103B-2.080111</t>
  </si>
  <si>
    <t>103A-6.080111</t>
  </si>
  <si>
    <t>saved as 103B-2.072811</t>
  </si>
  <si>
    <t>103A-5.080111</t>
  </si>
  <si>
    <t>103B-1. 080111</t>
  </si>
  <si>
    <t>spectra did not copy</t>
  </si>
  <si>
    <t>measured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</si>
</sst>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0" borderId="0" xfId="0" applyFont="1"/>
    <xf numFmtId="14" fontId="0" fillId="0" borderId="0" xfId="0" applyNumberFormat="1" applyFont="1"/>
    <xf numFmtId="0" fontId="2" fillId="0" borderId="0" xfId="0" applyFont="1"/>
    <xf numFmtId="0" fontId="0" fillId="2" borderId="0" xfId="0" applyFont="1" applyFill="1"/>
    <xf numFmtId="14" fontId="0" fillId="2" borderId="0" xfId="0" applyNumberFormat="1" applyFont="1" applyFill="1"/>
    <xf numFmtId="21" fontId="0" fillId="2" borderId="0" xfId="0" applyNumberFormat="1" applyFill="1"/>
    <xf numFmtId="0" fontId="0" fillId="2" borderId="0" xfId="0" applyFill="1"/>
    <xf numFmtId="0" fontId="2" fillId="2" borderId="0" xfId="0" applyFont="1" applyFill="1"/>
    <xf numFmtId="0" fontId="0" fillId="0" borderId="0" xfId="0" applyFont="1" applyFill="1"/>
    <xf numFmtId="14" fontId="0" fillId="0" borderId="0" xfId="0" applyNumberFormat="1" applyFont="1" applyFill="1"/>
    <xf numFmtId="21" fontId="0" fillId="0" borderId="0" xfId="0" applyNumberFormat="1" applyFill="1"/>
    <xf numFmtId="0" fontId="0" fillId="0" borderId="0" xfId="0" applyFill="1"/>
    <xf numFmtId="0" fontId="2" fillId="0" borderId="0" xfId="0" applyFont="1" applyFill="1"/>
    <xf numFmtId="20" fontId="0" fillId="0" borderId="0" xfId="0" applyNumberFormat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DIC!$L$4:$L$15</c:f>
              <c:numCache>
                <c:formatCode>General</c:formatCode>
                <c:ptCount val="12"/>
                <c:pt idx="0">
                  <c:v>28823.3</c:v>
                </c:pt>
                <c:pt idx="1">
                  <c:v>29291.7</c:v>
                </c:pt>
                <c:pt idx="2">
                  <c:v>29702.6</c:v>
                </c:pt>
                <c:pt idx="3">
                  <c:v>30227.5</c:v>
                </c:pt>
                <c:pt idx="4">
                  <c:v>30731.6</c:v>
                </c:pt>
                <c:pt idx="5">
                  <c:v>31120.0</c:v>
                </c:pt>
                <c:pt idx="6">
                  <c:v>31551.7</c:v>
                </c:pt>
                <c:pt idx="7">
                  <c:v>32018.3</c:v>
                </c:pt>
                <c:pt idx="8">
                  <c:v>32547.2</c:v>
                </c:pt>
                <c:pt idx="9">
                  <c:v>33022.9</c:v>
                </c:pt>
                <c:pt idx="10">
                  <c:v>33457.1</c:v>
                </c:pt>
                <c:pt idx="11">
                  <c:v>33897.9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704200"/>
        <c:axId val="428874248"/>
      </c:lineChart>
      <c:catAx>
        <c:axId val="4027042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8874248"/>
        <c:crosses val="autoZero"/>
        <c:auto val="1"/>
        <c:lblAlgn val="ctr"/>
        <c:lblOffset val="100"/>
        <c:noMultiLvlLbl val="0"/>
      </c:catAx>
      <c:valAx>
        <c:axId val="428874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2704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584200</xdr:colOff>
      <xdr:row>16</xdr:row>
      <xdr:rowOff>44450</xdr:rowOff>
    </xdr:from>
    <xdr:to>
      <xdr:col>16</xdr:col>
      <xdr:colOff>203200</xdr:colOff>
      <xdr:row>30</xdr:row>
      <xdr:rowOff>120650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24" workbookViewId="0">
      <selection activeCell="H40" sqref="H40"/>
    </sheetView>
  </sheetViews>
  <sheetFormatPr baseColWidth="10" defaultRowHeight="15" x14ac:dyDescent="0"/>
  <cols>
    <col min="1" max="1" width="13.6640625" customWidth="1"/>
  </cols>
  <sheetData>
    <row r="1" spans="1:12">
      <c r="A1" s="4" t="s">
        <v>22</v>
      </c>
    </row>
    <row r="3" spans="1:12" ht="60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>
      <c r="A4" t="s">
        <v>10</v>
      </c>
      <c r="B4" s="2">
        <v>40757</v>
      </c>
      <c r="C4" s="3">
        <v>0.4142939814814815</v>
      </c>
      <c r="D4">
        <v>28823.3</v>
      </c>
      <c r="F4">
        <f>((D4-$E$8)/$E$8)*100</f>
        <v>-2.3312276409609622</v>
      </c>
      <c r="I4" t="s">
        <v>11</v>
      </c>
      <c r="J4" s="4">
        <f>G22/E26</f>
        <v>0.104671338260765</v>
      </c>
      <c r="L4">
        <v>28823.3</v>
      </c>
    </row>
    <row r="5" spans="1:12">
      <c r="C5" s="3">
        <v>0.41928240740740735</v>
      </c>
      <c r="D5">
        <v>29291.7</v>
      </c>
      <c r="F5">
        <f t="shared" ref="F5:F7" si="0">((D5-$E$8)/$E$8)*100</f>
        <v>-0.74403766018242423</v>
      </c>
      <c r="L5">
        <v>29291.7</v>
      </c>
    </row>
    <row r="6" spans="1:12">
      <c r="C6" s="3">
        <v>0.42428240740740741</v>
      </c>
      <c r="D6">
        <v>29702.6</v>
      </c>
      <c r="F6">
        <f t="shared" si="0"/>
        <v>0.64831153516748119</v>
      </c>
      <c r="L6">
        <v>29702.6</v>
      </c>
    </row>
    <row r="7" spans="1:12">
      <c r="C7" s="3">
        <v>0.42928240740740736</v>
      </c>
      <c r="D7">
        <v>30227.5</v>
      </c>
      <c r="F7">
        <f t="shared" si="0"/>
        <v>2.4269537659758802</v>
      </c>
      <c r="L7">
        <v>30227.5</v>
      </c>
    </row>
    <row r="8" spans="1:12">
      <c r="E8">
        <f>AVERAGE(D4:D7)</f>
        <v>29511.275000000001</v>
      </c>
      <c r="L8">
        <v>30731.599999999999</v>
      </c>
    </row>
    <row r="9" spans="1:12">
      <c r="L9">
        <v>31120</v>
      </c>
    </row>
    <row r="10" spans="1:12">
      <c r="A10" s="5" t="s">
        <v>10</v>
      </c>
      <c r="B10" s="6">
        <v>40757</v>
      </c>
      <c r="C10" s="3">
        <v>0.43520833333333336</v>
      </c>
      <c r="D10">
        <v>30731.599999999999</v>
      </c>
      <c r="F10">
        <f>((D10-$E$14)/$E$14)*100</f>
        <v>-1.9894499830970196</v>
      </c>
      <c r="H10" t="e">
        <f>AVERAGE(G11:G13)</f>
        <v>#DIV/0!</v>
      </c>
      <c r="I10" t="s">
        <v>11</v>
      </c>
      <c r="L10">
        <v>31551.7</v>
      </c>
    </row>
    <row r="11" spans="1:12">
      <c r="A11" s="7"/>
      <c r="B11" s="7"/>
      <c r="C11" s="3">
        <v>0.44020833333333331</v>
      </c>
      <c r="D11">
        <v>31120</v>
      </c>
      <c r="F11">
        <f t="shared" ref="F11:F13" si="1">((D11-$E$14)/$E$14)*100</f>
        <v>-0.75074787755857508</v>
      </c>
      <c r="L11">
        <v>32018.3</v>
      </c>
    </row>
    <row r="12" spans="1:12">
      <c r="A12" s="7"/>
      <c r="B12" s="7"/>
      <c r="C12" s="3">
        <v>0.44520833333333337</v>
      </c>
      <c r="D12">
        <v>31551.7</v>
      </c>
      <c r="F12">
        <f t="shared" si="1"/>
        <v>0.62604846374149037</v>
      </c>
      <c r="L12" s="16">
        <v>32547.200000000001</v>
      </c>
    </row>
    <row r="13" spans="1:12">
      <c r="A13" s="7"/>
      <c r="B13" s="7"/>
      <c r="C13" s="3">
        <v>0.45019675925925928</v>
      </c>
      <c r="D13">
        <v>32018.3</v>
      </c>
      <c r="F13">
        <f t="shared" si="1"/>
        <v>2.114149396914081</v>
      </c>
      <c r="L13" s="16">
        <v>33022.9</v>
      </c>
    </row>
    <row r="14" spans="1:12">
      <c r="A14" s="7"/>
      <c r="B14" s="7"/>
      <c r="E14">
        <f>AVERAGE(D10:D13)</f>
        <v>31355.4</v>
      </c>
      <c r="L14" s="16">
        <v>33457.1</v>
      </c>
    </row>
    <row r="15" spans="1:12">
      <c r="A15" s="7"/>
      <c r="B15" s="7"/>
      <c r="L15" s="16">
        <v>33897.9</v>
      </c>
    </row>
    <row r="16" spans="1:12" s="16" customFormat="1">
      <c r="A16" s="13" t="s">
        <v>10</v>
      </c>
      <c r="B16" s="14">
        <v>40757</v>
      </c>
      <c r="C16" s="15">
        <v>0.4568402777777778</v>
      </c>
      <c r="D16" s="16">
        <v>32547.200000000001</v>
      </c>
      <c r="F16" s="16">
        <f>((D16-$E$20)/$E$20)*100</f>
        <v>-2.0585276971768334</v>
      </c>
      <c r="G16" s="16">
        <v>2045.66</v>
      </c>
      <c r="H16" s="16" t="e">
        <f>AVERAGE(G17:G19)</f>
        <v>#DIV/0!</v>
      </c>
      <c r="I16" s="16" t="s">
        <v>11</v>
      </c>
    </row>
    <row r="17" spans="1:9" s="16" customFormat="1">
      <c r="A17" s="17"/>
      <c r="B17" s="17"/>
      <c r="C17" s="15">
        <v>0.46184027777777775</v>
      </c>
      <c r="D17" s="16">
        <v>33022.9</v>
      </c>
      <c r="F17" s="16">
        <f>((D17-$E$20)/$E$20)*100</f>
        <v>-0.62704485458352111</v>
      </c>
    </row>
    <row r="18" spans="1:9" s="16" customFormat="1">
      <c r="A18" s="17"/>
      <c r="B18" s="17"/>
      <c r="C18" s="15">
        <v>0.46682870370370372</v>
      </c>
      <c r="D18" s="16">
        <v>33457.1</v>
      </c>
      <c r="F18" s="16">
        <f t="shared" ref="F17:F19" si="2">((D18-$E$20)/$E$20)*100</f>
        <v>0.67955562944845505</v>
      </c>
    </row>
    <row r="19" spans="1:9" s="16" customFormat="1">
      <c r="A19" s="17"/>
      <c r="B19" s="17"/>
      <c r="C19" s="15">
        <v>0.47182870370370367</v>
      </c>
      <c r="D19" s="16">
        <v>33897.9</v>
      </c>
    </row>
    <row r="20" spans="1:9" s="16" customFormat="1">
      <c r="A20" s="17"/>
      <c r="B20" s="17"/>
      <c r="E20" s="16">
        <f>AVERAGE(D16:D19)</f>
        <v>33231.275000000001</v>
      </c>
    </row>
    <row r="21" spans="1:9">
      <c r="A21" s="7"/>
      <c r="B21" s="7"/>
    </row>
    <row r="22" spans="1:9" s="11" customFormat="1">
      <c r="A22" s="8" t="s">
        <v>21</v>
      </c>
      <c r="B22" s="9">
        <v>40757</v>
      </c>
      <c r="C22" s="10">
        <v>0.65759259259259262</v>
      </c>
      <c r="D22" s="11">
        <v>19519.900000000001</v>
      </c>
      <c r="F22" s="11">
        <f>((D22-$E$26)/$E$26)*100</f>
        <v>-0.12152284757453186</v>
      </c>
      <c r="G22" s="11">
        <v>2045.66</v>
      </c>
      <c r="I22" s="11" t="s">
        <v>11</v>
      </c>
    </row>
    <row r="23" spans="1:9" s="11" customFormat="1">
      <c r="A23" s="12"/>
      <c r="B23" s="12"/>
      <c r="C23" s="10">
        <v>0.66062500000000002</v>
      </c>
      <c r="D23" s="11">
        <v>19553</v>
      </c>
      <c r="F23" s="11">
        <f t="shared" ref="F23:F25" si="3">((D23-$E$26)/$E$26)*100</f>
        <v>4.784162630828194E-2</v>
      </c>
    </row>
    <row r="24" spans="1:9" s="11" customFormat="1">
      <c r="A24" s="12"/>
      <c r="B24" s="12"/>
      <c r="C24" s="10">
        <v>0.66364583333333338</v>
      </c>
      <c r="D24" s="11">
        <v>19605.8</v>
      </c>
      <c r="F24" s="11">
        <f t="shared" si="3"/>
        <v>0.31800610428450066</v>
      </c>
    </row>
    <row r="25" spans="1:9" s="11" customFormat="1">
      <c r="A25" s="12"/>
      <c r="B25" s="12"/>
      <c r="C25" s="10">
        <v>0.66666666666666663</v>
      </c>
      <c r="D25" s="11">
        <v>19495.900000000001</v>
      </c>
      <c r="F25" s="11">
        <f t="shared" ref="F25" si="4">((D25-$E$26)/$E$26)*100</f>
        <v>-0.24432488301826932</v>
      </c>
    </row>
    <row r="26" spans="1:9" s="11" customFormat="1">
      <c r="A26" s="12"/>
      <c r="B26" s="12"/>
      <c r="E26" s="11">
        <f>AVERAGE(D22:D25)</f>
        <v>19543.650000000001</v>
      </c>
    </row>
    <row r="27" spans="1:9">
      <c r="A27" s="7"/>
      <c r="B27" s="7"/>
    </row>
    <row r="28" spans="1:9">
      <c r="A28" s="5" t="s">
        <v>51</v>
      </c>
      <c r="B28" s="6">
        <v>40757</v>
      </c>
      <c r="C28" s="3">
        <v>0.6737037037037038</v>
      </c>
      <c r="D28">
        <v>18473.3</v>
      </c>
      <c r="F28">
        <f>((D28-$E$32)/$E$32)*100</f>
        <v>-0.38161352597955733</v>
      </c>
      <c r="G28">
        <f>D28*$J$4</f>
        <v>1933.62503309259</v>
      </c>
      <c r="H28">
        <f>AVERAGE(G29:G31)</f>
        <v>1941.0322747968437</v>
      </c>
      <c r="I28" t="s">
        <v>11</v>
      </c>
    </row>
    <row r="29" spans="1:9">
      <c r="A29" s="7"/>
      <c r="B29" s="7"/>
      <c r="C29" s="3">
        <v>0.67672453703703705</v>
      </c>
      <c r="D29">
        <v>18544.2</v>
      </c>
      <c r="F29">
        <f t="shared" ref="F29:F31" si="5">((D29-$E$32)/$E$32)*100</f>
        <v>7.1900805649442799E-4</v>
      </c>
      <c r="G29">
        <f t="shared" ref="G29:G31" si="6">D29*$J$4</f>
        <v>1941.0462309752784</v>
      </c>
    </row>
    <row r="30" spans="1:9">
      <c r="A30" s="7"/>
      <c r="B30" s="7"/>
      <c r="C30" s="3">
        <v>0.67974537037037042</v>
      </c>
      <c r="D30">
        <v>18564.2</v>
      </c>
      <c r="F30">
        <f t="shared" si="5"/>
        <v>0.10857021652928536</v>
      </c>
      <c r="G30">
        <f t="shared" si="6"/>
        <v>1943.1396577404937</v>
      </c>
    </row>
    <row r="31" spans="1:9">
      <c r="A31" s="7"/>
      <c r="B31" s="7"/>
      <c r="C31" s="3">
        <v>0.68277777777777782</v>
      </c>
      <c r="D31">
        <v>18523.8</v>
      </c>
      <c r="F31">
        <f t="shared" ref="F31" si="7">((D31-$E$32)/$E$32)*100</f>
        <v>-0.10928922458576019</v>
      </c>
      <c r="G31">
        <f t="shared" ref="G31" si="8">D31*$J$4</f>
        <v>1938.9109356747585</v>
      </c>
    </row>
    <row r="32" spans="1:9">
      <c r="A32" s="7"/>
      <c r="B32" s="7"/>
      <c r="E32">
        <f>AVERAGE(D29:D31)</f>
        <v>18544.066666666666</v>
      </c>
    </row>
    <row r="33" spans="1:9">
      <c r="A33" s="7"/>
      <c r="B33" s="7"/>
    </row>
    <row r="34" spans="1:9">
      <c r="A34" s="5" t="s">
        <v>53</v>
      </c>
      <c r="B34" s="6">
        <v>40757</v>
      </c>
      <c r="C34" s="3">
        <v>0.69289351851851855</v>
      </c>
      <c r="D34">
        <v>19022.599999999999</v>
      </c>
      <c r="F34">
        <f>((D34-$E$38)/$E$38)*100</f>
        <v>-0.35341242042109416</v>
      </c>
      <c r="G34">
        <f>D34*$J$4</f>
        <v>1991.120999199228</v>
      </c>
      <c r="H34">
        <f>AVERAGE(G35:G37)</f>
        <v>1998.182825487221</v>
      </c>
      <c r="I34" t="s">
        <v>11</v>
      </c>
    </row>
    <row r="35" spans="1:9">
      <c r="A35" s="7"/>
      <c r="B35" s="7"/>
      <c r="C35" s="3">
        <v>0.69592592592592595</v>
      </c>
      <c r="D35">
        <v>19069.3</v>
      </c>
      <c r="F35">
        <f t="shared" ref="F35:F37" si="9">((D35-$E$38)/$E$38)*100</f>
        <v>-0.10878257802487031</v>
      </c>
      <c r="G35">
        <f t="shared" ref="G35:G37" si="10">D35*$J$4</f>
        <v>1996.0091506960059</v>
      </c>
    </row>
    <row r="36" spans="1:9">
      <c r="A36" s="7"/>
      <c r="B36" s="7"/>
      <c r="C36" s="3">
        <v>0.69894675925925931</v>
      </c>
      <c r="D36">
        <v>19087.599999999999</v>
      </c>
      <c r="F36">
        <f t="shared" si="9"/>
        <v>-1.2921205094449566E-2</v>
      </c>
      <c r="G36">
        <f t="shared" si="10"/>
        <v>1997.9246361861778</v>
      </c>
    </row>
    <row r="37" spans="1:9">
      <c r="A37" s="7"/>
      <c r="B37" s="7"/>
      <c r="C37" s="3">
        <v>0.70197916666666671</v>
      </c>
      <c r="D37">
        <v>19113.3</v>
      </c>
      <c r="F37">
        <f t="shared" ref="F37" si="11">((D37-$E$38)/$E$38)*100</f>
        <v>0.12170378311931987</v>
      </c>
      <c r="G37">
        <f t="shared" ref="G37" si="12">D37*$J$4</f>
        <v>2000.6146895794795</v>
      </c>
    </row>
    <row r="38" spans="1:9">
      <c r="A38" s="7"/>
      <c r="B38" s="7"/>
      <c r="E38">
        <f>AVERAGE(D35:D37)</f>
        <v>19090.066666666666</v>
      </c>
    </row>
    <row r="39" spans="1:9">
      <c r="A39" s="7"/>
      <c r="B39" s="7"/>
    </row>
    <row r="40" spans="1:9">
      <c r="A40" s="5" t="s">
        <v>55</v>
      </c>
      <c r="B40" s="6">
        <v>40757</v>
      </c>
      <c r="C40" s="3">
        <v>0.70599537037037041</v>
      </c>
      <c r="D40">
        <v>18886.900000000001</v>
      </c>
      <c r="F40">
        <f>((D40-$E$44)/$E$44)*100</f>
        <v>-1.3896590835396867E-2</v>
      </c>
      <c r="G40">
        <f>D40*$J$4</f>
        <v>1976.9170985972426</v>
      </c>
      <c r="H40">
        <f>AVERAGE(G40:G43)</f>
        <v>1977.191860860177</v>
      </c>
      <c r="I40" t="s">
        <v>11</v>
      </c>
    </row>
    <row r="41" spans="1:9">
      <c r="A41" s="7"/>
      <c r="B41" s="7"/>
      <c r="C41" s="3">
        <v>0.70901620370370377</v>
      </c>
      <c r="D41">
        <v>18884.7</v>
      </c>
      <c r="F41">
        <f t="shared" ref="F41:F43" si="13">((D41-$E$44)/$E$44)*100</f>
        <v>-2.5543257440304758E-2</v>
      </c>
      <c r="G41">
        <f t="shared" ref="G41:G43" si="14">D41*$J$4</f>
        <v>1976.6868216530688</v>
      </c>
    </row>
    <row r="42" spans="1:9">
      <c r="A42" s="7"/>
      <c r="B42" s="7"/>
      <c r="C42" s="3">
        <v>0.71204861111111117</v>
      </c>
      <c r="D42">
        <v>18896.400000000001</v>
      </c>
      <c r="F42">
        <f t="shared" si="13"/>
        <v>3.6395833140325122E-2</v>
      </c>
      <c r="G42">
        <f t="shared" si="14"/>
        <v>1977.9114763107198</v>
      </c>
    </row>
    <row r="43" spans="1:9">
      <c r="A43" s="7"/>
      <c r="B43" s="7"/>
      <c r="C43" s="3">
        <v>0.71506944444444442</v>
      </c>
      <c r="D43">
        <v>18890.099999999999</v>
      </c>
      <c r="F43">
        <f t="shared" ref="F43" si="15">((D43-$E$44)/$E$44)*100</f>
        <v>3.044015135357239E-3</v>
      </c>
      <c r="G43">
        <f t="shared" ref="G43" si="16">D43*$J$4</f>
        <v>1977.2520468796768</v>
      </c>
    </row>
    <row r="44" spans="1:9">
      <c r="A44" s="7"/>
      <c r="B44" s="7"/>
      <c r="E44">
        <f>AVERAGE(D40:D43)</f>
        <v>18889.525000000001</v>
      </c>
    </row>
    <row r="45" spans="1:9">
      <c r="A45" s="7"/>
      <c r="B45" s="7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36" sqref="F36"/>
    </sheetView>
  </sheetViews>
  <sheetFormatPr baseColWidth="10" defaultRowHeight="15" x14ac:dyDescent="0"/>
  <cols>
    <col min="1" max="1" width="13.6640625" bestFit="1" customWidth="1"/>
  </cols>
  <sheetData>
    <row r="1" spans="1:7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7">
      <c r="A2" t="s">
        <v>21</v>
      </c>
      <c r="B2">
        <v>33.264000000000003</v>
      </c>
      <c r="C2">
        <v>133.1</v>
      </c>
      <c r="D2">
        <v>2224.7800000000002</v>
      </c>
      <c r="E2">
        <v>2219.1999999999998</v>
      </c>
    </row>
    <row r="3" spans="1:7">
      <c r="A3" t="s">
        <v>12</v>
      </c>
      <c r="B3">
        <v>28.9</v>
      </c>
      <c r="C3">
        <v>129.80000000000001</v>
      </c>
      <c r="D3">
        <v>2018.49</v>
      </c>
      <c r="E3">
        <v>2013.23</v>
      </c>
    </row>
    <row r="4" spans="1:7">
      <c r="A4" s="5" t="s">
        <v>13</v>
      </c>
      <c r="B4" s="5">
        <v>28.9</v>
      </c>
      <c r="C4" s="5">
        <v>129.32</v>
      </c>
      <c r="D4" s="5">
        <v>2018.27</v>
      </c>
      <c r="E4">
        <v>2013.23</v>
      </c>
      <c r="F4" t="s">
        <v>30</v>
      </c>
    </row>
    <row r="5" spans="1:7">
      <c r="A5" s="5" t="s">
        <v>15</v>
      </c>
      <c r="B5" s="5">
        <v>28.8</v>
      </c>
      <c r="C5" s="5">
        <v>130.27000000000001</v>
      </c>
      <c r="D5" s="5">
        <v>2018.22</v>
      </c>
      <c r="E5">
        <v>2012.56</v>
      </c>
      <c r="F5" t="s">
        <v>31</v>
      </c>
    </row>
    <row r="6" spans="1:7">
      <c r="A6" s="5" t="s">
        <v>14</v>
      </c>
      <c r="B6" s="5">
        <v>28.9</v>
      </c>
      <c r="C6" s="5">
        <v>129.62</v>
      </c>
      <c r="D6" s="5">
        <v>2022.17</v>
      </c>
      <c r="E6">
        <v>2016.86</v>
      </c>
      <c r="F6" t="s">
        <v>30</v>
      </c>
    </row>
    <row r="7" spans="1:7">
      <c r="A7" s="5" t="s">
        <v>32</v>
      </c>
      <c r="B7" s="5">
        <v>30.1</v>
      </c>
      <c r="C7" s="5">
        <v>127.72</v>
      </c>
      <c r="D7" s="5">
        <v>2075.21</v>
      </c>
      <c r="E7">
        <v>2069.4699999999998</v>
      </c>
      <c r="F7" t="s">
        <v>31</v>
      </c>
    </row>
    <row r="8" spans="1:7">
      <c r="A8" t="s">
        <v>33</v>
      </c>
      <c r="B8">
        <v>28.6</v>
      </c>
      <c r="C8">
        <v>130.55000000000001</v>
      </c>
      <c r="D8">
        <v>2024.69</v>
      </c>
      <c r="E8">
        <v>2019.16</v>
      </c>
      <c r="F8" t="s">
        <v>30</v>
      </c>
    </row>
    <row r="9" spans="1:7">
      <c r="A9" t="s">
        <v>34</v>
      </c>
      <c r="B9">
        <v>28.2</v>
      </c>
      <c r="C9">
        <v>128.66999999999999</v>
      </c>
      <c r="D9">
        <v>2031.41</v>
      </c>
      <c r="E9">
        <v>2033.03</v>
      </c>
      <c r="F9" t="s">
        <v>31</v>
      </c>
    </row>
    <row r="10" spans="1:7">
      <c r="A10" t="s">
        <v>35</v>
      </c>
      <c r="B10">
        <v>28.2</v>
      </c>
      <c r="C10">
        <v>129.87</v>
      </c>
      <c r="D10">
        <v>2006.81</v>
      </c>
      <c r="E10">
        <v>2000.4</v>
      </c>
      <c r="F10" t="s">
        <v>30</v>
      </c>
    </row>
    <row r="11" spans="1:7">
      <c r="A11" t="s">
        <v>36</v>
      </c>
      <c r="B11">
        <v>28.1</v>
      </c>
      <c r="C11">
        <v>133.54</v>
      </c>
      <c r="D11">
        <v>1994.8</v>
      </c>
      <c r="E11">
        <v>1988.47</v>
      </c>
      <c r="F11" t="s">
        <v>31</v>
      </c>
    </row>
    <row r="12" spans="1:7">
      <c r="A12" t="s">
        <v>37</v>
      </c>
      <c r="B12">
        <v>28.3</v>
      </c>
      <c r="C12">
        <v>127.79</v>
      </c>
      <c r="D12">
        <v>1979.61</v>
      </c>
      <c r="E12">
        <v>1972.7</v>
      </c>
      <c r="F12" t="s">
        <v>30</v>
      </c>
    </row>
    <row r="13" spans="1:7">
      <c r="A13" t="s">
        <v>21</v>
      </c>
      <c r="B13">
        <v>33.264000000000003</v>
      </c>
      <c r="C13">
        <v>126.95</v>
      </c>
      <c r="D13">
        <v>2220.44</v>
      </c>
      <c r="E13">
        <v>2215.89</v>
      </c>
      <c r="F13" t="s">
        <v>30</v>
      </c>
    </row>
    <row r="14" spans="1:7">
      <c r="A14" t="s">
        <v>38</v>
      </c>
      <c r="B14">
        <v>28.1</v>
      </c>
      <c r="C14">
        <v>132.03</v>
      </c>
      <c r="D14">
        <v>2015.76</v>
      </c>
      <c r="E14">
        <v>2009.19</v>
      </c>
      <c r="F14" t="s">
        <v>31</v>
      </c>
      <c r="G14" t="s">
        <v>40</v>
      </c>
    </row>
    <row r="15" spans="1:7">
      <c r="A15" t="s">
        <v>39</v>
      </c>
      <c r="B15">
        <v>28.2</v>
      </c>
      <c r="C15">
        <v>125.59</v>
      </c>
      <c r="D15">
        <v>1985.19</v>
      </c>
      <c r="E15">
        <v>1978.44</v>
      </c>
      <c r="F15" t="s">
        <v>30</v>
      </c>
    </row>
    <row r="16" spans="1:7">
      <c r="A16" t="s">
        <v>41</v>
      </c>
      <c r="B16">
        <v>28.2</v>
      </c>
      <c r="C16">
        <v>129.47999999999999</v>
      </c>
      <c r="D16">
        <v>1982.08</v>
      </c>
      <c r="E16">
        <v>1977.79</v>
      </c>
      <c r="F16" t="s">
        <v>31</v>
      </c>
    </row>
    <row r="17" spans="1:7">
      <c r="A17" t="s">
        <v>42</v>
      </c>
      <c r="B17">
        <v>28.9</v>
      </c>
      <c r="C17">
        <v>127.7</v>
      </c>
      <c r="D17">
        <v>2026.52</v>
      </c>
      <c r="E17">
        <v>2019.71</v>
      </c>
      <c r="F17" t="s">
        <v>30</v>
      </c>
    </row>
    <row r="18" spans="1:7">
      <c r="A18" t="s">
        <v>43</v>
      </c>
      <c r="B18">
        <v>29</v>
      </c>
      <c r="C18">
        <v>129.02000000000001</v>
      </c>
      <c r="D18">
        <v>2022.53</v>
      </c>
      <c r="E18">
        <v>2015.84</v>
      </c>
      <c r="F18" t="s">
        <v>31</v>
      </c>
    </row>
    <row r="19" spans="1:7">
      <c r="A19" t="s">
        <v>49</v>
      </c>
      <c r="B19">
        <v>29.1</v>
      </c>
      <c r="C19">
        <v>129.24</v>
      </c>
      <c r="D19">
        <v>2025.07</v>
      </c>
      <c r="E19">
        <v>2018.34</v>
      </c>
      <c r="F19" t="s">
        <v>30</v>
      </c>
    </row>
    <row r="20" spans="1:7">
      <c r="A20" t="s">
        <v>48</v>
      </c>
      <c r="B20">
        <v>29.9</v>
      </c>
      <c r="C20">
        <v>133.72999999999999</v>
      </c>
      <c r="D20">
        <v>2075.7600000000002</v>
      </c>
      <c r="E20">
        <v>2069.08</v>
      </c>
      <c r="F20" t="s">
        <v>31</v>
      </c>
    </row>
    <row r="21" spans="1:7">
      <c r="A21" t="s">
        <v>50</v>
      </c>
      <c r="B21">
        <v>30.1</v>
      </c>
      <c r="C21">
        <v>127.71</v>
      </c>
      <c r="D21">
        <v>2077.0300000000002</v>
      </c>
      <c r="E21">
        <v>2070.52</v>
      </c>
      <c r="F21" t="s">
        <v>30</v>
      </c>
    </row>
    <row r="22" spans="1:7">
      <c r="A22" t="s">
        <v>52</v>
      </c>
      <c r="B22">
        <v>30.1</v>
      </c>
      <c r="C22">
        <v>131.86000000000001</v>
      </c>
      <c r="D22">
        <v>2076.04</v>
      </c>
      <c r="E22">
        <v>2069.3000000000002</v>
      </c>
      <c r="F22" t="s">
        <v>31</v>
      </c>
    </row>
    <row r="23" spans="1:7">
      <c r="A23" t="s">
        <v>54</v>
      </c>
      <c r="B23">
        <v>30.1</v>
      </c>
      <c r="C23">
        <v>131.61000000000001</v>
      </c>
      <c r="D23">
        <v>2079.46</v>
      </c>
      <c r="E23">
        <v>2072.39</v>
      </c>
      <c r="F23" t="s">
        <v>30</v>
      </c>
    </row>
    <row r="24" spans="1:7">
      <c r="A24" t="s">
        <v>56</v>
      </c>
      <c r="B24">
        <v>29</v>
      </c>
      <c r="C24">
        <v>126.25</v>
      </c>
      <c r="D24">
        <v>2027.73</v>
      </c>
      <c r="E24">
        <v>2020.64</v>
      </c>
      <c r="F24" t="s">
        <v>31</v>
      </c>
    </row>
    <row r="25" spans="1:7">
      <c r="A25" t="s">
        <v>57</v>
      </c>
      <c r="B25">
        <v>28.9</v>
      </c>
      <c r="C25">
        <v>129.76</v>
      </c>
      <c r="D25">
        <v>2024.19</v>
      </c>
      <c r="E25">
        <v>2017.62</v>
      </c>
      <c r="F25" t="s">
        <v>30</v>
      </c>
    </row>
    <row r="26" spans="1:7">
      <c r="A26" t="s">
        <v>58</v>
      </c>
      <c r="B26">
        <v>29</v>
      </c>
      <c r="C26">
        <v>130.35</v>
      </c>
      <c r="D26">
        <v>2027.01</v>
      </c>
      <c r="E26">
        <v>2018.9</v>
      </c>
      <c r="F26" t="s">
        <v>31</v>
      </c>
    </row>
    <row r="27" spans="1:7">
      <c r="A27" t="s">
        <v>59</v>
      </c>
      <c r="B27">
        <v>28.9</v>
      </c>
      <c r="C27">
        <v>129.21</v>
      </c>
      <c r="D27">
        <v>2025.11</v>
      </c>
      <c r="E27">
        <v>2018.54</v>
      </c>
      <c r="F27" t="s">
        <v>30</v>
      </c>
    </row>
    <row r="28" spans="1:7">
      <c r="A28" t="s">
        <v>60</v>
      </c>
      <c r="B28">
        <v>30.2</v>
      </c>
      <c r="C28">
        <v>128.49</v>
      </c>
      <c r="D28">
        <v>2077.2199999999998</v>
      </c>
      <c r="E28">
        <v>2067.4699999999998</v>
      </c>
      <c r="F28" t="s">
        <v>31</v>
      </c>
      <c r="G28" t="s">
        <v>62</v>
      </c>
    </row>
    <row r="29" spans="1:7">
      <c r="A29" t="s">
        <v>61</v>
      </c>
      <c r="B29">
        <v>30</v>
      </c>
      <c r="C29">
        <v>127.51</v>
      </c>
      <c r="D29">
        <v>2079.16</v>
      </c>
      <c r="E29">
        <v>2072.8200000000002</v>
      </c>
      <c r="F29" t="s">
        <v>30</v>
      </c>
    </row>
    <row r="30" spans="1:7">
      <c r="A30" t="s">
        <v>63</v>
      </c>
      <c r="B30">
        <v>30.2</v>
      </c>
      <c r="C30">
        <v>131.77000000000001</v>
      </c>
      <c r="D30">
        <v>2076.96</v>
      </c>
      <c r="E30">
        <v>2070.9299999999998</v>
      </c>
      <c r="F30" t="s">
        <v>31</v>
      </c>
    </row>
    <row r="31" spans="1:7">
      <c r="A31" t="s">
        <v>64</v>
      </c>
      <c r="B31">
        <v>30.2</v>
      </c>
      <c r="C31">
        <v>124.91</v>
      </c>
      <c r="D31">
        <v>2076.9699999999998</v>
      </c>
      <c r="E31">
        <v>2070.63</v>
      </c>
      <c r="F31" t="s">
        <v>30</v>
      </c>
    </row>
    <row r="32" spans="1:7">
      <c r="A32" t="s">
        <v>53</v>
      </c>
      <c r="B32">
        <v>29.7</v>
      </c>
      <c r="C32">
        <v>126.02</v>
      </c>
      <c r="D32">
        <v>2063.2600000000002</v>
      </c>
      <c r="E32">
        <v>2057.4499999999998</v>
      </c>
      <c r="F32" t="s">
        <v>31</v>
      </c>
    </row>
    <row r="33" spans="1:6">
      <c r="A33" t="s">
        <v>51</v>
      </c>
      <c r="B33">
        <v>30</v>
      </c>
      <c r="C33">
        <v>129.76</v>
      </c>
      <c r="D33">
        <v>2074.5500000000002</v>
      </c>
      <c r="E33">
        <v>2067.9</v>
      </c>
      <c r="F33" t="s">
        <v>30</v>
      </c>
    </row>
    <row r="34" spans="1:6">
      <c r="A34" t="s">
        <v>55</v>
      </c>
      <c r="B34">
        <v>30.1</v>
      </c>
      <c r="C34">
        <v>127.5</v>
      </c>
      <c r="D34">
        <v>2075.98</v>
      </c>
      <c r="E34">
        <v>2069.96</v>
      </c>
      <c r="F34" t="s">
        <v>31</v>
      </c>
    </row>
    <row r="35" spans="1:6">
      <c r="A35" t="s">
        <v>21</v>
      </c>
      <c r="B35">
        <v>33.264000000000003</v>
      </c>
      <c r="C35">
        <v>129.51</v>
      </c>
      <c r="D35">
        <v>2221.98</v>
      </c>
      <c r="E35">
        <v>2215.9699999999998</v>
      </c>
      <c r="F35" t="s">
        <v>30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2" sqref="D2:D5"/>
    </sheetView>
  </sheetViews>
  <sheetFormatPr baseColWidth="10" defaultRowHeight="15" x14ac:dyDescent="0"/>
  <sheetData>
    <row r="1" spans="1:4">
      <c r="A1" t="s">
        <v>23</v>
      </c>
      <c r="B1" t="s">
        <v>24</v>
      </c>
      <c r="C1" t="s">
        <v>25</v>
      </c>
      <c r="D1" t="s">
        <v>17</v>
      </c>
    </row>
    <row r="2" spans="1:4">
      <c r="A2" t="s">
        <v>44</v>
      </c>
      <c r="B2" s="18">
        <v>0.66666666666666663</v>
      </c>
      <c r="C2">
        <v>21.9</v>
      </c>
      <c r="D2">
        <v>29.9</v>
      </c>
    </row>
    <row r="3" spans="1:4">
      <c r="A3" t="s">
        <v>45</v>
      </c>
      <c r="B3" s="18">
        <v>0.66666666666666663</v>
      </c>
      <c r="C3">
        <v>21.8</v>
      </c>
      <c r="D3">
        <v>30.1</v>
      </c>
    </row>
    <row r="4" spans="1:4">
      <c r="A4" t="s">
        <v>46</v>
      </c>
      <c r="B4" s="18">
        <v>0.66666666666666663</v>
      </c>
      <c r="C4">
        <v>21.4</v>
      </c>
      <c r="D4">
        <v>30.1</v>
      </c>
    </row>
    <row r="5" spans="1:4">
      <c r="A5" t="s">
        <v>47</v>
      </c>
      <c r="B5" s="18">
        <v>0.66666666666666663</v>
      </c>
      <c r="C5">
        <v>21.6</v>
      </c>
      <c r="D5">
        <v>30.1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3" sqref="F3"/>
    </sheetView>
  </sheetViews>
  <sheetFormatPr baseColWidth="10" defaultRowHeight="15" x14ac:dyDescent="0"/>
  <sheetData>
    <row r="1" spans="1:6">
      <c r="A1" t="s">
        <v>16</v>
      </c>
      <c r="B1" t="s">
        <v>2</v>
      </c>
      <c r="C1" t="s">
        <v>26</v>
      </c>
      <c r="D1" t="s">
        <v>27</v>
      </c>
      <c r="E1" t="s">
        <v>28</v>
      </c>
      <c r="F1" t="s">
        <v>29</v>
      </c>
    </row>
    <row r="2" spans="1:6">
      <c r="A2" t="s">
        <v>44</v>
      </c>
      <c r="B2" s="18">
        <v>0.66666666666666663</v>
      </c>
      <c r="C2">
        <v>7.7255056411273184</v>
      </c>
      <c r="D2">
        <v>7.77</v>
      </c>
      <c r="E2">
        <v>7.76</v>
      </c>
      <c r="F2" t="s">
        <v>66</v>
      </c>
    </row>
    <row r="3" spans="1:6">
      <c r="A3" t="s">
        <v>45</v>
      </c>
      <c r="B3" s="18">
        <v>0.66666666666666663</v>
      </c>
      <c r="C3" t="s">
        <v>65</v>
      </c>
      <c r="E3">
        <v>7.62</v>
      </c>
    </row>
    <row r="4" spans="1:6">
      <c r="A4" t="s">
        <v>46</v>
      </c>
      <c r="B4" s="18">
        <v>0.66666666666666663</v>
      </c>
      <c r="C4">
        <v>8.0156640176784482</v>
      </c>
      <c r="D4">
        <v>8.08</v>
      </c>
      <c r="E4">
        <v>8.0299999999999994</v>
      </c>
    </row>
    <row r="5" spans="1:6">
      <c r="A5" t="s">
        <v>47</v>
      </c>
      <c r="B5" s="18">
        <v>0.66666666666666663</v>
      </c>
      <c r="C5">
        <v>7.454594879500732</v>
      </c>
      <c r="D5">
        <v>7.49</v>
      </c>
      <c r="E5">
        <v>7.43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DIC</vt:lpstr>
      <vt:lpstr>TA</vt:lpstr>
      <vt:lpstr>T and sal</vt:lpstr>
      <vt:lpstr>pH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2011-08-02T16:56:00Z</dcterms:created>
  <dcterms:modified xsi:type="dcterms:W3CDTF">2011-08-03T03:11:27Z</dcterms:modified>
</cp:coreProperties>
</file>